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везд 9_1_2 кат" sheetId="1" r:id="rId1"/>
  </sheets>
  <externalReferences>
    <externalReference r:id="rId2"/>
  </externalReferences>
  <definedNames>
    <definedName name="_xlnm.Print_Area" localSheetId="0">'Звезд 9_1_2 кат'!$A$1:$G$101</definedName>
  </definedNames>
  <calcPr calcId="125725"/>
</workbook>
</file>

<file path=xl/calcChain.xml><?xml version="1.0" encoding="utf-8"?>
<calcChain xmlns="http://schemas.openxmlformats.org/spreadsheetml/2006/main">
  <c r="E90" i="1"/>
  <c r="E89"/>
  <c r="D67"/>
  <c r="D66"/>
  <c r="D65"/>
  <c r="E42"/>
  <c r="D44" s="1"/>
  <c r="F26"/>
  <c r="E26"/>
  <c r="G25"/>
  <c r="F25"/>
  <c r="E25"/>
  <c r="G24"/>
  <c r="F24"/>
  <c r="E24"/>
  <c r="F23"/>
  <c r="E23"/>
  <c r="D63" l="1"/>
  <c r="D56"/>
</calcChain>
</file>

<file path=xl/sharedStrings.xml><?xml version="1.0" encoding="utf-8"?>
<sst xmlns="http://schemas.openxmlformats.org/spreadsheetml/2006/main" count="137" uniqueCount="113">
  <si>
    <t>О Т Ч Е Т  о  выполнении договора управления</t>
  </si>
  <si>
    <t>ОАО "ДК Нижегородского района"</t>
  </si>
  <si>
    <t>за 2016 год</t>
  </si>
  <si>
    <t>ул.Звездинка дом № 9/1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</si>
  <si>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</si>
  <si>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</si>
  <si>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</si>
  <si>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</si>
  <si>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</si>
  <si>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</si>
  <si>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</si>
  <si>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</si>
  <si>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</si>
  <si>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</si>
  <si>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</si>
  <si>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</si>
  <si>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</si>
  <si>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</si>
  <si>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</si>
  <si>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</si>
  <si>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</si>
  <si>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</si>
  <si>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</si>
  <si>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</si>
  <si>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</si>
  <si>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</si>
  <si>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</si>
  <si>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</si>
  <si>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</si>
  <si>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</si>
  <si>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</si>
  <si>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</si>
  <si>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</si>
  <si>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</si>
  <si>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</si>
  <si>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</si>
  <si>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</si>
  <si>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</si>
  <si>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</si>
  <si>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</si>
  <si>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02/11ДНР от 01.04.2011</t>
  </si>
  <si>
    <t>ПАО "ВымпелКом"</t>
  </si>
  <si>
    <t>№ 808КО/РВИ от 01.11.2012</t>
  </si>
  <si>
    <t>ПАО "МТС"</t>
  </si>
  <si>
    <t>№ 19/11-ТТК-СВ от 01.01.2011</t>
  </si>
  <si>
    <t>ЗАО "Компания ТрансТелеКом"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</si>
  <si>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</si>
  <si>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</si>
  <si>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</si>
  <si>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</si>
  <si>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</si>
  <si>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</si>
  <si>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</si>
  <si>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</si>
  <si>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</si>
  <si>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</si>
  <si>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</si>
  <si>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</si>
  <si>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</si>
  <si>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</si>
  <si>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</si>
  <si>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</si>
  <si>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</si>
  <si>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</si>
  <si>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</si>
  <si>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</si>
  <si>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</si>
  <si>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</si>
  <si>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</si>
  <si>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</si>
  <si>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</si>
  <si>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</si>
  <si>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</si>
  <si>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</si>
  <si>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</si>
  <si>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</si>
  <si>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</si>
  <si>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</si>
  <si>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</si>
  <si>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</si>
  <si>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</si>
  <si>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</si>
  <si>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</si>
  <si>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</si>
  <si>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</si>
  <si>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</si>
  <si>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</si>
  <si>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</si>
  <si>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</si>
  <si>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</si>
  <si>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Замена задвижек</t>
  </si>
  <si>
    <t>Январь 2016 г.</t>
  </si>
  <si>
    <t>ООО"Коммуналстрой-НН"</t>
  </si>
  <si>
    <t>Ремонт фасада</t>
  </si>
  <si>
    <t>Февраль 2016 г.</t>
  </si>
  <si>
    <t>Ремонт системы ХВС</t>
  </si>
  <si>
    <t>Март 2016 г.</t>
  </si>
  <si>
    <t>Ремонт детской площадки</t>
  </si>
  <si>
    <t>Май 2016 г.</t>
  </si>
  <si>
    <t>Ремонт входных устройств</t>
  </si>
  <si>
    <t>Июль 2016 г.</t>
  </si>
  <si>
    <t>Установка металлической двери</t>
  </si>
  <si>
    <t>Июнь 2016 г.</t>
  </si>
  <si>
    <t>3. КАПИТАЛЬНЫЙ РЕМОНТ</t>
  </si>
  <si>
    <t>Ремонт входных групп</t>
  </si>
  <si>
    <t>4.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</si>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</sst>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7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6" fillId="0" borderId="19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justify" vertical="top"/>
    </xf>
    <xf numFmtId="164" fontId="16" fillId="0" borderId="10" xfId="1" applyFont="1" applyFill="1" applyBorder="1" applyAlignment="1">
      <alignment horizontal="fill" vertical="center"/>
    </xf>
    <xf numFmtId="164" fontId="17" fillId="0" borderId="10" xfId="1" applyFont="1" applyFill="1" applyBorder="1" applyAlignment="1">
      <alignment horizontal="fill" vertical="center"/>
    </xf>
    <xf numFmtId="164" fontId="17" fillId="0" borderId="20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6" fillId="0" borderId="11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8" fillId="0" borderId="12" xfId="1" applyFont="1" applyFill="1" applyBorder="1" applyAlignment="1">
      <alignment horizontal="fill" vertical="center"/>
    </xf>
    <xf numFmtId="164" fontId="18" fillId="0" borderId="21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7" fillId="0" borderId="12" xfId="1" applyFont="1" applyFill="1" applyBorder="1" applyAlignment="1">
      <alignment horizontal="fill" vertical="center"/>
    </xf>
    <xf numFmtId="164" fontId="17" fillId="0" borderId="21" xfId="1" applyFont="1" applyFill="1" applyBorder="1" applyAlignment="1">
      <alignment horizontal="fill"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justify" vertical="top"/>
    </xf>
    <xf numFmtId="164" fontId="19" fillId="0" borderId="18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justify" vertical="top"/>
    </xf>
    <xf numFmtId="0" fontId="15" fillId="0" borderId="30" xfId="0" applyFont="1" applyFill="1" applyBorder="1" applyAlignment="1">
      <alignment horizontal="justify" vertical="top"/>
    </xf>
    <xf numFmtId="0" fontId="15" fillId="0" borderId="31" xfId="0" applyFont="1" applyFill="1" applyBorder="1" applyAlignment="1">
      <alignment horizontal="justify" vertical="top"/>
    </xf>
    <xf numFmtId="0" fontId="15" fillId="0" borderId="30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1" xfId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1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center"/>
    </xf>
    <xf numFmtId="0" fontId="3" fillId="0" borderId="2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justify" vertical="top"/>
    </xf>
    <xf numFmtId="0" fontId="3" fillId="0" borderId="44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4"/>
  <sheetViews>
    <sheetView tabSelected="1" view="pageBreakPreview" zoomScaleNormal="100" zoomScaleSheetLayoutView="100" workbookViewId="0">
      <selection activeCell="G60" sqref="G60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.85546875" style="2" customWidth="1"/>
    <col min="4" max="4" width="13.5703125" style="2" customWidth="1"/>
    <col min="5" max="5" width="22.5703125" style="2" customWidth="1"/>
    <col min="6" max="6" width="16" style="2" bestFit="1" customWidth="1"/>
    <col min="7" max="7" width="18.140625" style="2" customWidth="1"/>
    <col min="8" max="8" width="9.140625" style="2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1983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8366.5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>
      <c r="O20" s="17"/>
    </row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2234290.38</v>
      </c>
      <c r="C23" s="36">
        <v>2209860.6928531621</v>
      </c>
      <c r="D23" s="36">
        <v>230138.20999999996</v>
      </c>
      <c r="E23" s="37">
        <f>B23-C23</f>
        <v>24429.687146837823</v>
      </c>
      <c r="F23" s="37">
        <f>D23+B23-C23</f>
        <v>254567.89714683779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39" t="s">
        <v>30</v>
      </c>
      <c r="B24" s="40">
        <v>563544.02</v>
      </c>
      <c r="C24" s="40">
        <v>559474.31999999995</v>
      </c>
      <c r="D24" s="40">
        <v>54025.070000000065</v>
      </c>
      <c r="E24" s="40">
        <f t="shared" ref="E24:E26" si="0">B24-C24</f>
        <v>4069.7000000000698</v>
      </c>
      <c r="F24" s="40">
        <f>D24+B24-C24</f>
        <v>58094.770000000135</v>
      </c>
      <c r="G24" s="41">
        <f>C24-D78</f>
        <v>452150.03999999992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 ht="17.25" customHeight="1">
      <c r="A25" s="39" t="s">
        <v>31</v>
      </c>
      <c r="B25" s="40">
        <v>0</v>
      </c>
      <c r="C25" s="40">
        <v>0</v>
      </c>
      <c r="D25" s="40">
        <v>507.6000000000422</v>
      </c>
      <c r="E25" s="40">
        <f t="shared" si="0"/>
        <v>0</v>
      </c>
      <c r="F25" s="40">
        <f>D25+B25-C25</f>
        <v>507.6000000000422</v>
      </c>
      <c r="G25" s="41">
        <f>C25-D84</f>
        <v>-19651.77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187250.46</v>
      </c>
      <c r="C26" s="43">
        <v>185203.06714683762</v>
      </c>
      <c r="D26" s="43">
        <v>17637.75999999998</v>
      </c>
      <c r="E26" s="43">
        <f t="shared" si="0"/>
        <v>2047.3928531623678</v>
      </c>
      <c r="F26" s="43">
        <f>D26+B26-C26</f>
        <v>19685.152853162348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50.25" thickBot="1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7" customFormat="1" ht="24" customHeight="1">
      <c r="A32" s="61" t="s">
        <v>40</v>
      </c>
      <c r="B32" s="62" t="s">
        <v>41</v>
      </c>
      <c r="C32" s="63">
        <v>3960</v>
      </c>
      <c r="D32" s="64">
        <v>0</v>
      </c>
      <c r="E32" s="65">
        <v>0</v>
      </c>
      <c r="F32" s="66"/>
      <c r="G32" s="66"/>
      <c r="H32" s="66"/>
      <c r="I32" s="26"/>
      <c r="J32" s="27"/>
      <c r="K32" s="27"/>
      <c r="L32" s="28"/>
      <c r="M32" s="29"/>
      <c r="N32" s="29"/>
      <c r="O32" s="27"/>
      <c r="P32" s="27"/>
    </row>
    <row r="33" spans="1:16" s="76" customFormat="1" ht="25.5">
      <c r="A33" s="68" t="s">
        <v>42</v>
      </c>
      <c r="B33" s="69" t="s">
        <v>43</v>
      </c>
      <c r="C33" s="70">
        <v>7906.1399999999985</v>
      </c>
      <c r="D33" s="71">
        <v>0</v>
      </c>
      <c r="E33" s="72">
        <v>0</v>
      </c>
      <c r="F33" s="73"/>
      <c r="G33" s="73"/>
      <c r="H33" s="73"/>
      <c r="I33" s="74"/>
      <c r="J33" s="28"/>
      <c r="K33" s="28"/>
      <c r="L33" s="28"/>
      <c r="M33" s="75"/>
      <c r="N33" s="75"/>
      <c r="O33" s="28"/>
      <c r="P33" s="28"/>
    </row>
    <row r="34" spans="1:16" s="67" customFormat="1" ht="25.5">
      <c r="A34" s="68" t="s">
        <v>44</v>
      </c>
      <c r="B34" s="69" t="s">
        <v>45</v>
      </c>
      <c r="C34" s="70">
        <v>1306.8</v>
      </c>
      <c r="D34" s="77">
        <v>0</v>
      </c>
      <c r="E34" s="78">
        <v>0</v>
      </c>
      <c r="F34" s="66"/>
      <c r="G34" s="66"/>
      <c r="H34" s="66"/>
      <c r="I34" s="26"/>
      <c r="J34" s="27"/>
      <c r="K34" s="27"/>
      <c r="L34" s="28"/>
      <c r="M34" s="29"/>
      <c r="N34" s="29"/>
      <c r="O34" s="27"/>
      <c r="P34" s="27"/>
    </row>
    <row r="35" spans="1:16" s="67" customFormat="1" ht="13.5" thickBot="1">
      <c r="A35" s="68" t="s">
        <v>46</v>
      </c>
      <c r="B35" s="69" t="s">
        <v>47</v>
      </c>
      <c r="C35" s="70">
        <v>712.80000000000007</v>
      </c>
      <c r="D35" s="77">
        <v>0</v>
      </c>
      <c r="E35" s="78">
        <v>0</v>
      </c>
      <c r="F35" s="66"/>
      <c r="G35" s="66"/>
      <c r="H35" s="66"/>
      <c r="I35" s="26"/>
      <c r="J35" s="27"/>
      <c r="K35" s="27"/>
      <c r="L35" s="28"/>
      <c r="M35" s="29"/>
      <c r="N35" s="29"/>
      <c r="O35" s="27"/>
      <c r="P35" s="27"/>
    </row>
    <row r="36" spans="1:16" s="67" customFormat="1" ht="17.25" thickBot="1">
      <c r="A36" s="79" t="s">
        <v>48</v>
      </c>
      <c r="B36" s="80"/>
      <c r="C36" s="81">
        <v>13885.74</v>
      </c>
      <c r="D36" s="82"/>
      <c r="E36" s="83">
        <v>0</v>
      </c>
      <c r="F36" s="66"/>
      <c r="G36" s="66"/>
      <c r="H36" s="66"/>
      <c r="I36" s="66"/>
      <c r="L36" s="76"/>
      <c r="M36" s="84"/>
      <c r="N36" s="84"/>
    </row>
    <row r="37" spans="1:16" s="67" customFormat="1" ht="12.75">
      <c r="A37" s="85"/>
      <c r="B37" s="86"/>
      <c r="C37" s="86"/>
      <c r="D37" s="86"/>
      <c r="E37" s="87"/>
      <c r="F37" s="66"/>
      <c r="G37" s="66"/>
      <c r="H37" s="66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20.25">
      <c r="A38" s="88" t="s">
        <v>49</v>
      </c>
      <c r="B38" s="88"/>
      <c r="C38" s="88"/>
      <c r="D38" s="88"/>
      <c r="E38" s="88"/>
      <c r="F38" s="88"/>
      <c r="G38" s="88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>
      <c r="A39" s="25"/>
      <c r="B39" s="25"/>
      <c r="C39" s="25"/>
      <c r="D39" s="25"/>
      <c r="E39" s="25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36.75" customHeight="1">
      <c r="A40" s="89" t="s">
        <v>50</v>
      </c>
      <c r="B40" s="89"/>
      <c r="C40" s="89"/>
      <c r="D40" s="89"/>
      <c r="E40" s="89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25"/>
      <c r="B41" s="25"/>
      <c r="C41" s="25"/>
      <c r="D41" s="25"/>
      <c r="E41" s="25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90" t="s">
        <v>51</v>
      </c>
      <c r="B42" s="90"/>
      <c r="C42" s="90"/>
      <c r="D42" s="90"/>
      <c r="E42" s="91">
        <f>B23+B26</f>
        <v>2421540.84</v>
      </c>
      <c r="F42" s="25"/>
      <c r="G42" s="49"/>
      <c r="H42" s="25"/>
      <c r="I42" s="26"/>
      <c r="J42" s="92"/>
      <c r="K42" s="27"/>
      <c r="L42" s="28"/>
      <c r="M42" s="29"/>
      <c r="N42" s="29"/>
      <c r="O42" s="27"/>
      <c r="P42" s="27"/>
    </row>
    <row r="43" spans="1:16" s="30" customFormat="1" ht="17.25" thickBot="1">
      <c r="A43" s="93"/>
      <c r="B43" s="93"/>
      <c r="C43" s="93"/>
      <c r="D43" s="93"/>
      <c r="E43" s="93"/>
      <c r="F43" s="25"/>
      <c r="G43" s="25"/>
      <c r="H43" s="25"/>
      <c r="I43" s="26"/>
      <c r="J43" s="27"/>
      <c r="K43" s="27"/>
      <c r="L43" s="28"/>
      <c r="M43" s="29"/>
      <c r="N43" s="29"/>
      <c r="O43" s="27"/>
      <c r="P43" s="27"/>
    </row>
    <row r="44" spans="1:16" s="30" customFormat="1" ht="17.25" thickBot="1">
      <c r="A44" s="94" t="s">
        <v>52</v>
      </c>
      <c r="B44" s="95"/>
      <c r="C44" s="96"/>
      <c r="D44" s="97">
        <f>(E42-D65)*'[1]% для расчета 2016'!E7/100</f>
        <v>1103729.868473225</v>
      </c>
      <c r="E44" s="98"/>
      <c r="F44" s="25"/>
      <c r="G44" s="99"/>
      <c r="H44" s="25"/>
      <c r="L44" s="100"/>
      <c r="M44" s="101"/>
      <c r="N44" s="101"/>
    </row>
    <row r="45" spans="1:16" s="30" customFormat="1" ht="72" customHeight="1">
      <c r="A45" s="102" t="s">
        <v>53</v>
      </c>
      <c r="B45" s="103"/>
      <c r="C45" s="103"/>
      <c r="D45" s="104" t="s">
        <v>54</v>
      </c>
      <c r="E45" s="105"/>
      <c r="F45" s="25"/>
      <c r="G45" s="25"/>
      <c r="H45" s="25"/>
      <c r="L45" s="100"/>
      <c r="M45" s="101"/>
      <c r="N45" s="101"/>
    </row>
    <row r="46" spans="1:16" s="30" customFormat="1" ht="51" customHeight="1">
      <c r="A46" s="106" t="s">
        <v>55</v>
      </c>
      <c r="B46" s="107"/>
      <c r="C46" s="108"/>
      <c r="D46" s="109" t="s">
        <v>54</v>
      </c>
      <c r="E46" s="110"/>
      <c r="F46" s="25"/>
      <c r="G46" s="25"/>
      <c r="H46" s="25"/>
      <c r="L46" s="100"/>
      <c r="M46" s="101"/>
      <c r="N46" s="101"/>
    </row>
    <row r="47" spans="1:16" s="30" customFormat="1" ht="53.25" customHeight="1">
      <c r="A47" s="106" t="s">
        <v>56</v>
      </c>
      <c r="B47" s="107"/>
      <c r="C47" s="108"/>
      <c r="D47" s="109" t="s">
        <v>54</v>
      </c>
      <c r="E47" s="110"/>
      <c r="F47" s="25"/>
      <c r="G47" s="25"/>
      <c r="H47" s="25"/>
      <c r="L47" s="100"/>
      <c r="M47" s="101"/>
      <c r="N47" s="101"/>
    </row>
    <row r="48" spans="1:16" s="30" customFormat="1" ht="59.25" customHeight="1">
      <c r="A48" s="111" t="s">
        <v>57</v>
      </c>
      <c r="B48" s="112"/>
      <c r="C48" s="113"/>
      <c r="D48" s="106" t="s">
        <v>58</v>
      </c>
      <c r="E48" s="114"/>
      <c r="F48" s="25"/>
      <c r="G48" s="25"/>
      <c r="H48" s="25"/>
      <c r="L48" s="100"/>
      <c r="M48" s="101"/>
      <c r="N48" s="101"/>
    </row>
    <row r="49" spans="1:14" s="30" customFormat="1" ht="33.75" customHeight="1">
      <c r="A49" s="111" t="s">
        <v>59</v>
      </c>
      <c r="B49" s="112"/>
      <c r="C49" s="113"/>
      <c r="D49" s="115" t="s">
        <v>60</v>
      </c>
      <c r="E49" s="116"/>
      <c r="F49" s="25"/>
      <c r="G49" s="25"/>
      <c r="H49" s="25"/>
      <c r="L49" s="100"/>
      <c r="M49" s="101"/>
      <c r="N49" s="101"/>
    </row>
    <row r="50" spans="1:14" s="30" customFormat="1" ht="51" customHeight="1">
      <c r="A50" s="111" t="s">
        <v>61</v>
      </c>
      <c r="B50" s="112"/>
      <c r="C50" s="113"/>
      <c r="D50" s="111" t="s">
        <v>62</v>
      </c>
      <c r="E50" s="113"/>
      <c r="F50" s="25"/>
      <c r="G50" s="25"/>
      <c r="H50" s="25"/>
      <c r="L50" s="100"/>
      <c r="M50" s="101"/>
      <c r="N50" s="101"/>
    </row>
    <row r="51" spans="1:14" s="30" customFormat="1" ht="54" customHeight="1">
      <c r="A51" s="117" t="s">
        <v>63</v>
      </c>
      <c r="B51" s="118"/>
      <c r="C51" s="119"/>
      <c r="D51" s="115" t="s">
        <v>54</v>
      </c>
      <c r="E51" s="116"/>
      <c r="F51" s="25"/>
      <c r="G51" s="25"/>
      <c r="H51" s="25"/>
      <c r="L51" s="100"/>
      <c r="M51" s="101"/>
      <c r="N51" s="101"/>
    </row>
    <row r="52" spans="1:14" s="30" customFormat="1" ht="49.5" customHeight="1">
      <c r="A52" s="117" t="s">
        <v>64</v>
      </c>
      <c r="B52" s="118"/>
      <c r="C52" s="119"/>
      <c r="D52" s="115" t="s">
        <v>54</v>
      </c>
      <c r="E52" s="116"/>
      <c r="F52" s="25"/>
      <c r="G52" s="25"/>
      <c r="H52" s="25"/>
      <c r="L52" s="100"/>
      <c r="M52" s="101"/>
      <c r="N52" s="101"/>
    </row>
    <row r="53" spans="1:14" s="30" customFormat="1" ht="31.5" customHeight="1">
      <c r="A53" s="117" t="s">
        <v>65</v>
      </c>
      <c r="B53" s="118"/>
      <c r="C53" s="119"/>
      <c r="D53" s="111" t="s">
        <v>66</v>
      </c>
      <c r="E53" s="113"/>
      <c r="F53" s="25"/>
      <c r="G53" s="25"/>
      <c r="H53" s="25"/>
      <c r="L53" s="100"/>
      <c r="M53" s="101"/>
      <c r="N53" s="101"/>
    </row>
    <row r="54" spans="1:14" s="30" customFormat="1">
      <c r="A54" s="107" t="s">
        <v>67</v>
      </c>
      <c r="B54" s="107"/>
      <c r="C54" s="108"/>
      <c r="D54" s="109" t="s">
        <v>54</v>
      </c>
      <c r="E54" s="110"/>
      <c r="F54" s="25"/>
      <c r="G54" s="25"/>
      <c r="H54" s="25"/>
      <c r="L54" s="100"/>
      <c r="M54" s="101"/>
      <c r="N54" s="101"/>
    </row>
    <row r="55" spans="1:14" s="30" customFormat="1">
      <c r="A55" s="115" t="s">
        <v>68</v>
      </c>
      <c r="B55" s="120"/>
      <c r="C55" s="116"/>
      <c r="D55" s="115" t="s">
        <v>69</v>
      </c>
      <c r="E55" s="116"/>
      <c r="F55" s="25"/>
      <c r="G55" s="25"/>
      <c r="H55" s="25"/>
      <c r="L55" s="100"/>
      <c r="M55" s="101"/>
      <c r="N55" s="101"/>
    </row>
    <row r="56" spans="1:14" s="30" customFormat="1">
      <c r="A56" s="111" t="s">
        <v>70</v>
      </c>
      <c r="B56" s="112"/>
      <c r="C56" s="113"/>
      <c r="D56" s="121">
        <f>(E42-D65)*'[1]% для расчета 2016'!E8/100</f>
        <v>969235.17932603729</v>
      </c>
      <c r="E56" s="122"/>
      <c r="F56" s="25"/>
      <c r="G56" s="25"/>
      <c r="H56" s="25"/>
      <c r="L56" s="100"/>
      <c r="M56" s="101"/>
      <c r="N56" s="101"/>
    </row>
    <row r="57" spans="1:14" s="30" customFormat="1" ht="16.5" customHeight="1">
      <c r="A57" s="123" t="s">
        <v>71</v>
      </c>
      <c r="B57" s="124"/>
      <c r="C57" s="125"/>
      <c r="D57" s="126" t="s">
        <v>72</v>
      </c>
      <c r="E57" s="127"/>
      <c r="F57" s="25"/>
      <c r="G57" s="25"/>
      <c r="H57" s="25"/>
      <c r="L57" s="100"/>
      <c r="M57" s="101"/>
      <c r="N57" s="101"/>
    </row>
    <row r="58" spans="1:14" s="30" customFormat="1" ht="60.75" customHeight="1">
      <c r="A58" s="128"/>
      <c r="B58" s="129"/>
      <c r="C58" s="130"/>
      <c r="D58" s="131"/>
      <c r="E58" s="132"/>
      <c r="F58" s="25"/>
      <c r="G58" s="25"/>
      <c r="H58" s="25"/>
      <c r="L58" s="100"/>
      <c r="M58" s="101"/>
      <c r="N58" s="101"/>
    </row>
    <row r="59" spans="1:14" s="30" customFormat="1" ht="36.75" customHeight="1">
      <c r="A59" s="111" t="s">
        <v>73</v>
      </c>
      <c r="B59" s="112"/>
      <c r="C59" s="113"/>
      <c r="D59" s="111" t="s">
        <v>54</v>
      </c>
      <c r="E59" s="113"/>
      <c r="F59" s="25"/>
      <c r="G59" s="25"/>
      <c r="H59" s="25"/>
      <c r="L59" s="100"/>
      <c r="M59" s="101"/>
      <c r="N59" s="101"/>
    </row>
    <row r="60" spans="1:14" s="30" customFormat="1" ht="36.75" customHeight="1">
      <c r="A60" s="107" t="s">
        <v>74</v>
      </c>
      <c r="B60" s="107"/>
      <c r="C60" s="108"/>
      <c r="D60" s="106" t="s">
        <v>54</v>
      </c>
      <c r="E60" s="114"/>
      <c r="F60" s="25"/>
      <c r="G60" s="25"/>
      <c r="H60" s="25"/>
      <c r="L60" s="100"/>
      <c r="M60" s="101"/>
      <c r="N60" s="101"/>
    </row>
    <row r="61" spans="1:14" s="30" customFormat="1" ht="16.5" customHeight="1">
      <c r="A61" s="115" t="s">
        <v>75</v>
      </c>
      <c r="B61" s="120"/>
      <c r="C61" s="116"/>
      <c r="D61" s="111" t="s">
        <v>54</v>
      </c>
      <c r="E61" s="113"/>
      <c r="F61" s="25"/>
      <c r="G61" s="25"/>
      <c r="H61" s="25"/>
      <c r="L61" s="100"/>
      <c r="M61" s="101"/>
      <c r="N61" s="101"/>
    </row>
    <row r="62" spans="1:14" s="30" customFormat="1" ht="16.5" customHeight="1">
      <c r="A62" s="115" t="s">
        <v>76</v>
      </c>
      <c r="B62" s="120"/>
      <c r="C62" s="116"/>
      <c r="D62" s="111" t="s">
        <v>54</v>
      </c>
      <c r="E62" s="113"/>
      <c r="F62" s="25"/>
      <c r="G62" s="25"/>
      <c r="H62" s="25"/>
      <c r="L62" s="100"/>
      <c r="M62" s="101"/>
      <c r="N62" s="101"/>
    </row>
    <row r="63" spans="1:14" s="30" customFormat="1" ht="22.5" customHeight="1">
      <c r="A63" s="115" t="s">
        <v>77</v>
      </c>
      <c r="B63" s="120"/>
      <c r="C63" s="116"/>
      <c r="D63" s="121">
        <f>(E42-D65)*'[1]% для расчета 2016'!E6/100</f>
        <v>111514.15504073762</v>
      </c>
      <c r="E63" s="122"/>
      <c r="F63" s="25"/>
      <c r="G63" s="25"/>
      <c r="H63" s="25"/>
      <c r="L63" s="100"/>
      <c r="M63" s="101"/>
      <c r="N63" s="101"/>
    </row>
    <row r="64" spans="1:14" s="30" customFormat="1" ht="53.25" customHeight="1">
      <c r="A64" s="111" t="s">
        <v>78</v>
      </c>
      <c r="B64" s="112"/>
      <c r="C64" s="113"/>
      <c r="D64" s="111" t="s">
        <v>79</v>
      </c>
      <c r="E64" s="113"/>
      <c r="F64" s="25"/>
      <c r="G64" s="25"/>
      <c r="H64" s="25"/>
      <c r="L64" s="100"/>
      <c r="M64" s="101"/>
      <c r="N64" s="101"/>
    </row>
    <row r="65" spans="1:16">
      <c r="A65" s="133" t="s">
        <v>80</v>
      </c>
      <c r="B65" s="134"/>
      <c r="C65" s="135"/>
      <c r="D65" s="136">
        <f>D66+D67</f>
        <v>237061.63715999998</v>
      </c>
      <c r="E65" s="137"/>
      <c r="I65" s="2"/>
      <c r="J65" s="2"/>
      <c r="K65" s="2"/>
      <c r="L65" s="138"/>
      <c r="M65" s="139"/>
      <c r="N65" s="139"/>
      <c r="O65" s="2"/>
      <c r="P65" s="2"/>
    </row>
    <row r="66" spans="1:16" s="30" customFormat="1" ht="39.75" customHeight="1">
      <c r="A66" s="111" t="s">
        <v>81</v>
      </c>
      <c r="B66" s="112"/>
      <c r="C66" s="113"/>
      <c r="D66" s="140">
        <f>(C23+C24+C25+C26)*1.8%</f>
        <v>53181.685440000001</v>
      </c>
      <c r="E66" s="141" t="s">
        <v>82</v>
      </c>
      <c r="F66" s="25"/>
      <c r="G66" s="25"/>
      <c r="H66" s="25"/>
      <c r="L66" s="100"/>
      <c r="M66" s="101"/>
      <c r="N66" s="101"/>
    </row>
    <row r="67" spans="1:16" s="30" customFormat="1" ht="83.25" customHeight="1" thickBot="1">
      <c r="A67" s="142" t="s">
        <v>83</v>
      </c>
      <c r="B67" s="143"/>
      <c r="C67" s="144"/>
      <c r="D67" s="140">
        <f>B26*0.982</f>
        <v>183879.95171999998</v>
      </c>
      <c r="E67" s="145" t="s">
        <v>84</v>
      </c>
      <c r="F67" s="25"/>
      <c r="G67" s="25"/>
      <c r="H67" s="25"/>
      <c r="L67" s="100"/>
      <c r="M67" s="101"/>
      <c r="N67" s="101"/>
    </row>
    <row r="68" spans="1:16" s="30" customFormat="1">
      <c r="A68" s="48"/>
      <c r="B68" s="48"/>
      <c r="C68" s="146"/>
      <c r="D68" s="25"/>
      <c r="E68" s="25"/>
      <c r="F68" s="25"/>
      <c r="G68" s="25"/>
      <c r="H68" s="25"/>
      <c r="I68" s="27"/>
      <c r="J68" s="27"/>
      <c r="K68" s="27"/>
      <c r="L68" s="28"/>
      <c r="M68" s="29"/>
      <c r="N68" s="29"/>
      <c r="O68" s="27"/>
      <c r="P68" s="27"/>
    </row>
    <row r="69" spans="1:16" s="30" customFormat="1">
      <c r="A69" s="147" t="s">
        <v>85</v>
      </c>
      <c r="B69" s="147"/>
      <c r="C69" s="147"/>
      <c r="D69" s="147"/>
      <c r="E69" s="147"/>
      <c r="F69" s="147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17.25" thickBot="1">
      <c r="A70" s="25"/>
      <c r="B70" s="25"/>
      <c r="C70" s="25"/>
      <c r="D70" s="25"/>
      <c r="E70" s="25"/>
      <c r="F70" s="25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33.75" thickBot="1">
      <c r="A71" s="148" t="s">
        <v>86</v>
      </c>
      <c r="B71" s="149"/>
      <c r="C71" s="58" t="s">
        <v>87</v>
      </c>
      <c r="D71" s="58" t="s">
        <v>88</v>
      </c>
      <c r="E71" s="149" t="s">
        <v>89</v>
      </c>
      <c r="F71" s="150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>
      <c r="A72" s="151" t="s">
        <v>90</v>
      </c>
      <c r="B72" s="152"/>
      <c r="C72" s="153" t="s">
        <v>91</v>
      </c>
      <c r="D72" s="154">
        <v>13481.51</v>
      </c>
      <c r="E72" s="151" t="s">
        <v>92</v>
      </c>
      <c r="F72" s="152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>
      <c r="A73" s="155" t="s">
        <v>93</v>
      </c>
      <c r="B73" s="156"/>
      <c r="C73" s="157" t="s">
        <v>94</v>
      </c>
      <c r="D73" s="158">
        <v>15302.41</v>
      </c>
      <c r="E73" s="155" t="s">
        <v>92</v>
      </c>
      <c r="F73" s="156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55" t="s">
        <v>95</v>
      </c>
      <c r="B74" s="156"/>
      <c r="C74" s="157" t="s">
        <v>96</v>
      </c>
      <c r="D74" s="158">
        <v>5928.37</v>
      </c>
      <c r="E74" s="155" t="s">
        <v>92</v>
      </c>
      <c r="F74" s="156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55" t="s">
        <v>97</v>
      </c>
      <c r="B75" s="156"/>
      <c r="C75" s="157" t="s">
        <v>98</v>
      </c>
      <c r="D75" s="158">
        <v>355.09</v>
      </c>
      <c r="E75" s="155" t="s">
        <v>92</v>
      </c>
      <c r="F75" s="156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155" t="s">
        <v>99</v>
      </c>
      <c r="B76" s="156"/>
      <c r="C76" s="157" t="s">
        <v>100</v>
      </c>
      <c r="D76" s="158">
        <v>62135.57</v>
      </c>
      <c r="E76" s="155" t="s">
        <v>92</v>
      </c>
      <c r="F76" s="156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155" t="s">
        <v>101</v>
      </c>
      <c r="B77" s="156"/>
      <c r="C77" s="157" t="s">
        <v>102</v>
      </c>
      <c r="D77" s="158">
        <v>10121.33</v>
      </c>
      <c r="E77" s="155" t="s">
        <v>92</v>
      </c>
      <c r="F77" s="156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56" customFormat="1" ht="17.25" thickBot="1">
      <c r="A78" s="159" t="s">
        <v>48</v>
      </c>
      <c r="B78" s="160"/>
      <c r="C78" s="161"/>
      <c r="D78" s="162">
        <v>107324.28</v>
      </c>
      <c r="E78" s="163"/>
      <c r="F78" s="164"/>
      <c r="G78" s="51"/>
      <c r="H78" s="51"/>
      <c r="I78" s="52"/>
      <c r="J78" s="53"/>
      <c r="K78" s="53"/>
      <c r="L78" s="54"/>
      <c r="M78" s="55"/>
      <c r="N78" s="55"/>
      <c r="O78" s="53"/>
      <c r="P78" s="53"/>
    </row>
    <row r="79" spans="1:16" s="30" customFormat="1">
      <c r="A79" s="25"/>
      <c r="B79" s="25"/>
      <c r="C79" s="25"/>
      <c r="D79" s="25"/>
      <c r="E79" s="25"/>
      <c r="F79" s="25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147" t="s">
        <v>103</v>
      </c>
      <c r="B80" s="147"/>
      <c r="C80" s="147"/>
      <c r="D80" s="147"/>
      <c r="E80" s="147"/>
      <c r="F80" s="147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 ht="17.25" thickBot="1">
      <c r="A81" s="25"/>
      <c r="B81" s="25"/>
      <c r="C81" s="25"/>
      <c r="D81" s="25"/>
      <c r="E81" s="25"/>
      <c r="F81" s="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33.75" thickBot="1">
      <c r="A82" s="165" t="s">
        <v>86</v>
      </c>
      <c r="B82" s="166"/>
      <c r="C82" s="167" t="s">
        <v>87</v>
      </c>
      <c r="D82" s="168" t="s">
        <v>88</v>
      </c>
      <c r="E82" s="165" t="s">
        <v>89</v>
      </c>
      <c r="F82" s="169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 ht="38.25" customHeight="1" thickBot="1">
      <c r="A83" s="170" t="s">
        <v>104</v>
      </c>
      <c r="B83" s="152"/>
      <c r="C83" s="23" t="s">
        <v>100</v>
      </c>
      <c r="D83" s="36">
        <v>19651.77</v>
      </c>
      <c r="E83" s="151" t="s">
        <v>92</v>
      </c>
      <c r="F83" s="171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56" customFormat="1" ht="17.25" thickBot="1">
      <c r="A84" s="159" t="s">
        <v>48</v>
      </c>
      <c r="B84" s="160"/>
      <c r="C84" s="161"/>
      <c r="D84" s="162">
        <v>19651.77</v>
      </c>
      <c r="E84" s="163"/>
      <c r="F84" s="164"/>
      <c r="G84" s="51"/>
      <c r="H84" s="51"/>
      <c r="I84" s="52"/>
      <c r="J84" s="53"/>
      <c r="K84" s="53"/>
      <c r="L84" s="54"/>
      <c r="M84" s="55"/>
      <c r="N84" s="55"/>
      <c r="O84" s="53"/>
      <c r="P84" s="53"/>
    </row>
    <row r="85" spans="1:16" s="30" customFormat="1">
      <c r="A85" s="25"/>
      <c r="B85" s="25"/>
      <c r="C85" s="25"/>
      <c r="D85" s="172"/>
      <c r="E85" s="25"/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47" t="s">
        <v>105</v>
      </c>
      <c r="B86" s="147"/>
      <c r="C86" s="147"/>
      <c r="D86" s="147"/>
      <c r="E86" s="147"/>
      <c r="F86" s="147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 t="s">
        <v>88</v>
      </c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50" t="s">
        <v>106</v>
      </c>
      <c r="B88" s="50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50" t="s">
        <v>107</v>
      </c>
      <c r="B89" s="50"/>
      <c r="C89" s="25"/>
      <c r="D89" s="25"/>
      <c r="E89" s="49">
        <f>D67</f>
        <v>183879.95171999998</v>
      </c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173" t="s">
        <v>108</v>
      </c>
      <c r="B90" s="173"/>
      <c r="C90" s="25"/>
      <c r="D90" s="25"/>
      <c r="E90" s="49">
        <f>C36*0.1</f>
        <v>1388.5740000000001</v>
      </c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50" t="s">
        <v>109</v>
      </c>
      <c r="B94" s="50"/>
      <c r="C94" s="50"/>
      <c r="E94" s="25"/>
      <c r="F94" s="25" t="s">
        <v>110</v>
      </c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 t="s">
        <v>111</v>
      </c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 t="s">
        <v>112</v>
      </c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I162" s="27"/>
      <c r="J162" s="27"/>
      <c r="K162" s="27"/>
      <c r="L162" s="28"/>
      <c r="M162" s="29"/>
      <c r="N162" s="29"/>
      <c r="O162" s="27"/>
      <c r="P162" s="27"/>
    </row>
    <row r="163" spans="1:16" s="30" customFormat="1">
      <c r="I163" s="27"/>
      <c r="J163" s="27"/>
      <c r="K163" s="27"/>
      <c r="L163" s="28"/>
      <c r="M163" s="29"/>
      <c r="N163" s="29"/>
      <c r="O163" s="27"/>
      <c r="P163" s="27"/>
    </row>
    <row r="164" spans="1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1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1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</sheetData>
  <mergeCells count="8258">
    <mergeCell ref="A86:F86"/>
    <mergeCell ref="A88:B88"/>
    <mergeCell ref="A89:B89"/>
    <mergeCell ref="A94:C94"/>
    <mergeCell ref="A78:B78"/>
    <mergeCell ref="E78:F78"/>
    <mergeCell ref="A80:F80"/>
    <mergeCell ref="A82:B82"/>
    <mergeCell ref="E82:F82"/>
    <mergeCell ref="A84:B84"/>
    <mergeCell ref="E84:F84"/>
    <mergeCell ref="A65:C65"/>
    <mergeCell ref="D65:E65"/>
    <mergeCell ref="A66:C66"/>
    <mergeCell ref="A67:C67"/>
    <mergeCell ref="A69:F69"/>
    <mergeCell ref="A71:B71"/>
    <mergeCell ref="E71:F71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8"/>
    <mergeCell ref="D57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D44:E44"/>
    <mergeCell ref="A45:C45"/>
    <mergeCell ref="D45:E45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9_1_2 кат</vt:lpstr>
      <vt:lpstr>'Звезд 9_1_2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2017-03-27T07:57:46Z</dcterms:created>
  <dcterms:modified xsi:type="dcterms:W3CDTF">2017-03-27T08:20:28Z</dcterms:modified>
</cp:coreProperties>
</file>